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"/>
    </mc:Choice>
  </mc:AlternateContent>
  <xr:revisionPtr revIDLastSave="0" documentId="8_{F9FB5310-F8A5-4F9C-B0AB-4DA5732F950C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5" i="1" l="1"/>
  <c r="J94" i="1"/>
  <c r="J93" i="1"/>
  <c r="J92" i="1"/>
  <c r="J91" i="1"/>
  <c r="J90" i="1"/>
  <c r="J85" i="1"/>
  <c r="J84" i="1"/>
  <c r="J83" i="1"/>
  <c r="J82" i="1"/>
  <c r="J81" i="1"/>
  <c r="J80" i="1"/>
  <c r="J75" i="1"/>
  <c r="J73" i="1"/>
  <c r="J70" i="1" s="1"/>
  <c r="J55" i="1"/>
  <c r="J50" i="1"/>
  <c r="J48" i="1"/>
  <c r="J45" i="1" s="1"/>
  <c r="J43" i="1"/>
  <c r="J40" i="1" s="1"/>
  <c r="J38" i="1" s="1"/>
  <c r="J35" i="1" s="1"/>
  <c r="J30" i="1"/>
  <c r="J28" i="1"/>
  <c r="J27" i="1"/>
  <c r="J26" i="1"/>
  <c r="J25" i="1"/>
  <c r="J23" i="1"/>
  <c r="J22" i="1"/>
  <c r="J17" i="1" s="1"/>
  <c r="J21" i="1"/>
  <c r="J20" i="1"/>
  <c r="J19" i="1"/>
  <c r="J18" i="1"/>
  <c r="J16" i="1"/>
  <c r="J15" i="1" s="1"/>
  <c r="L48" i="1" l="1"/>
  <c r="I94" i="1" l="1"/>
  <c r="I93" i="1"/>
  <c r="I92" i="1"/>
  <c r="I91" i="1"/>
  <c r="H95" i="1"/>
  <c r="G99" i="1"/>
  <c r="G98" i="1"/>
  <c r="G97" i="1"/>
  <c r="G96" i="1"/>
  <c r="M95" i="1"/>
  <c r="L95" i="1"/>
  <c r="K95" i="1"/>
  <c r="I95" i="1"/>
  <c r="K94" i="1"/>
  <c r="H94" i="1"/>
  <c r="G94" i="1"/>
  <c r="M93" i="1"/>
  <c r="L93" i="1"/>
  <c r="L90" i="1" s="1"/>
  <c r="K93" i="1"/>
  <c r="H93" i="1"/>
  <c r="K92" i="1"/>
  <c r="H92" i="1"/>
  <c r="K91" i="1"/>
  <c r="H91" i="1"/>
  <c r="M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l="1"/>
  <c r="L35" i="1"/>
  <c r="L105" i="1"/>
  <c r="L25" i="1"/>
  <c r="L15" i="1"/>
  <c r="L102" i="1" l="1"/>
  <c r="I75" i="1" l="1"/>
  <c r="I28" i="1" l="1"/>
  <c r="I45" i="1"/>
  <c r="I83" i="1"/>
  <c r="M83" i="1"/>
  <c r="M80" i="1" s="1"/>
  <c r="M73" i="1"/>
  <c r="M70" i="1" s="1"/>
  <c r="K73" i="1"/>
  <c r="M19" i="1"/>
  <c r="M18" i="1"/>
  <c r="M17" i="1"/>
  <c r="M16" i="1"/>
  <c r="K19" i="1"/>
  <c r="K18" i="1"/>
  <c r="K17" i="1"/>
  <c r="K16" i="1"/>
  <c r="I19" i="1"/>
  <c r="I18" i="1"/>
  <c r="I17" i="1"/>
  <c r="I16" i="1"/>
  <c r="H19" i="1"/>
  <c r="H18" i="1"/>
  <c r="H17" i="1"/>
  <c r="H16" i="1"/>
  <c r="M75" i="1"/>
  <c r="M85" i="1"/>
  <c r="M45" i="1"/>
  <c r="F17" i="1"/>
  <c r="K29" i="1"/>
  <c r="K25" i="1" s="1"/>
  <c r="M38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M106" i="1"/>
  <c r="M1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05" i="1" s="1"/>
  <c r="H20" i="1"/>
  <c r="G43" i="1"/>
  <c r="G48" i="1"/>
  <c r="H83" i="1"/>
  <c r="K55" i="1"/>
  <c r="I55" i="1"/>
  <c r="K45" i="1"/>
  <c r="I40" i="1"/>
  <c r="G40" i="1" l="1"/>
  <c r="K84" i="1" l="1"/>
  <c r="K83" i="1"/>
  <c r="K105" i="1" s="1"/>
  <c r="K82" i="1"/>
  <c r="K81" i="1"/>
  <c r="J106" i="1"/>
  <c r="G83" i="1"/>
  <c r="J104" i="1"/>
  <c r="J10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05" i="1" l="1"/>
  <c r="J10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H64" i="1"/>
  <c r="H63" i="1"/>
  <c r="H61" i="1"/>
  <c r="H39" i="1"/>
  <c r="H37" i="1"/>
  <c r="H36" i="1"/>
  <c r="H29" i="1"/>
  <c r="H28" i="1"/>
  <c r="H105" i="1" s="1"/>
  <c r="I104" i="1" l="1"/>
  <c r="H106" i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50" i="1"/>
  <c r="I102" i="1"/>
  <c r="G106" i="1"/>
  <c r="H65" i="1"/>
  <c r="G65" i="1" s="1"/>
  <c r="G10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<sst xmlns="http://schemas.openxmlformats.org/spreadsheetml/2006/main" count="179" uniqueCount="85">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</sst>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zoomScale="55" zoomScaleNormal="55" zoomScaleSheetLayoutView="40" workbookViewId="0">
      <selection activeCell="Z106" sqref="Z106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8" customWidth="1"/>
    <col min="10" max="11" width="24.85546875" style="55" customWidth="1"/>
    <col min="12" max="13" width="24.85546875" style="38" customWidth="1"/>
    <col min="14" max="14" width="0.28515625" style="13" customWidth="1"/>
    <col min="15" max="16" width="25.28515625" style="13" hidden="1" customWidth="1"/>
    <col min="17" max="17" width="26" style="28" hidden="1" customWidth="1"/>
    <col min="18" max="18" width="27.42578125" style="3" hidden="1" customWidth="1"/>
    <col min="19" max="19" width="52.140625" style="3" hidden="1" customWidth="1"/>
    <col min="20" max="21" width="27.42578125" style="3" hidden="1" customWidth="1"/>
    <col min="22" max="24" width="9.140625" style="1" hidden="1" customWidth="1"/>
    <col min="25" max="25" width="9.140625" style="1"/>
    <col min="26" max="26" width="27" style="1" bestFit="1" customWidth="1"/>
    <col min="27" max="27" width="9.140625" style="1"/>
    <col min="28" max="28" width="32" style="1" customWidth="1"/>
    <col min="29" max="16384" width="9.140625" style="1"/>
  </cols>
  <sheetData>
    <row r="1" spans="1:25" ht="27" customHeight="1" x14ac:dyDescent="0.3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3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3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3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3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3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3">
      <c r="B7" s="40"/>
      <c r="C7" s="105" t="s">
        <v>55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6"/>
      <c r="S7" s="6"/>
      <c r="T7" s="6"/>
      <c r="U7" s="6"/>
    </row>
    <row r="8" spans="1:25" x14ac:dyDescent="0.3">
      <c r="B8" s="40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6"/>
      <c r="S8" s="6"/>
      <c r="T8" s="6"/>
      <c r="U8" s="6"/>
    </row>
    <row r="9" spans="1:25" x14ac:dyDescent="0.3">
      <c r="B9" s="40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6"/>
      <c r="S9" s="6"/>
      <c r="T9" s="6"/>
      <c r="U9" s="6"/>
    </row>
    <row r="10" spans="1:25" s="3" customFormat="1" x14ac:dyDescent="0.3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">
      <c r="B11" s="102" t="s">
        <v>13</v>
      </c>
      <c r="C11" s="97" t="s">
        <v>14</v>
      </c>
      <c r="D11" s="102" t="s">
        <v>15</v>
      </c>
      <c r="E11" s="102" t="s">
        <v>54</v>
      </c>
      <c r="F11" s="102" t="s">
        <v>0</v>
      </c>
      <c r="G11" s="102" t="s">
        <v>11</v>
      </c>
      <c r="H11" s="108" t="s">
        <v>45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5" s="22" customFormat="1" ht="35.25" customHeight="1" x14ac:dyDescent="0.3">
      <c r="B12" s="102"/>
      <c r="C12" s="103"/>
      <c r="D12" s="104"/>
      <c r="E12" s="104"/>
      <c r="F12" s="104"/>
      <c r="G12" s="104"/>
      <c r="H12" s="102" t="s">
        <v>37</v>
      </c>
      <c r="I12" s="102" t="s">
        <v>38</v>
      </c>
      <c r="J12" s="106" t="s">
        <v>39</v>
      </c>
      <c r="K12" s="102" t="s">
        <v>41</v>
      </c>
      <c r="L12" s="106" t="s">
        <v>65</v>
      </c>
      <c r="M12" s="106" t="s">
        <v>70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3">
      <c r="B13" s="102"/>
      <c r="C13" s="103"/>
      <c r="D13" s="104"/>
      <c r="E13" s="104"/>
      <c r="F13" s="104"/>
      <c r="G13" s="104"/>
      <c r="H13" s="102"/>
      <c r="I13" s="102"/>
      <c r="J13" s="107"/>
      <c r="K13" s="102"/>
      <c r="L13" s="107"/>
      <c r="M13" s="107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3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69">
        <v>9</v>
      </c>
      <c r="K14" s="72">
        <v>10</v>
      </c>
      <c r="L14" s="68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3">
      <c r="A15" s="3"/>
      <c r="B15" s="101">
        <v>1</v>
      </c>
      <c r="C15" s="97" t="s">
        <v>81</v>
      </c>
      <c r="D15" s="102" t="s">
        <v>69</v>
      </c>
      <c r="E15" s="102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ref="J15" si="1">SUM(J16:J19)</f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3">
      <c r="A16" s="3"/>
      <c r="B16" s="101"/>
      <c r="C16" s="97"/>
      <c r="D16" s="102"/>
      <c r="E16" s="102"/>
      <c r="F16" s="16" t="s">
        <v>1</v>
      </c>
      <c r="G16" s="50">
        <f t="shared" ref="G16:G24" si="2">SUM(H16:M16)</f>
        <v>1779137.4</v>
      </c>
      <c r="H16" s="50">
        <f t="shared" ref="H16:M19" si="3">SUM(H21)</f>
        <v>282150</v>
      </c>
      <c r="I16" s="50">
        <f t="shared" si="3"/>
        <v>1259629.8999999999</v>
      </c>
      <c r="J16" s="50">
        <f t="shared" si="3"/>
        <v>237357.5</v>
      </c>
      <c r="K16" s="50">
        <f t="shared" si="3"/>
        <v>0</v>
      </c>
      <c r="L16" s="50">
        <f>SUM(L21)</f>
        <v>0</v>
      </c>
      <c r="M16" s="50">
        <f t="shared" si="3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3">
      <c r="A17" s="3"/>
      <c r="B17" s="101"/>
      <c r="C17" s="97"/>
      <c r="D17" s="102"/>
      <c r="E17" s="102"/>
      <c r="F17" s="16" t="str">
        <f>F22</f>
        <v>- бюджет Республики Крым</v>
      </c>
      <c r="G17" s="50">
        <f t="shared" si="2"/>
        <v>93638.876919999995</v>
      </c>
      <c r="H17" s="50">
        <f t="shared" si="3"/>
        <v>14850</v>
      </c>
      <c r="I17" s="50">
        <f t="shared" si="3"/>
        <v>66296.376919999995</v>
      </c>
      <c r="J17" s="50">
        <f t="shared" si="3"/>
        <v>12492.5</v>
      </c>
      <c r="K17" s="50">
        <f t="shared" si="3"/>
        <v>0</v>
      </c>
      <c r="L17" s="50">
        <f>SUM(L22)</f>
        <v>0</v>
      </c>
      <c r="M17" s="50">
        <f t="shared" si="3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3">
      <c r="A18" s="3"/>
      <c r="B18" s="101"/>
      <c r="C18" s="97"/>
      <c r="D18" s="102"/>
      <c r="E18" s="102"/>
      <c r="F18" s="16" t="s">
        <v>3</v>
      </c>
      <c r="G18" s="50">
        <f t="shared" si="2"/>
        <v>1576.29</v>
      </c>
      <c r="H18" s="50">
        <f t="shared" si="3"/>
        <v>0</v>
      </c>
      <c r="I18" s="50">
        <f t="shared" si="3"/>
        <v>1326.18</v>
      </c>
      <c r="J18" s="50">
        <f t="shared" si="3"/>
        <v>250.11</v>
      </c>
      <c r="K18" s="50">
        <f t="shared" si="3"/>
        <v>0</v>
      </c>
      <c r="L18" s="50">
        <f>SUM(L23)</f>
        <v>0</v>
      </c>
      <c r="M18" s="50">
        <f t="shared" si="3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3">
      <c r="A19" s="3"/>
      <c r="B19" s="101"/>
      <c r="C19" s="97"/>
      <c r="D19" s="102"/>
      <c r="E19" s="102"/>
      <c r="F19" s="16" t="s">
        <v>4</v>
      </c>
      <c r="G19" s="50">
        <f t="shared" si="2"/>
        <v>0</v>
      </c>
      <c r="H19" s="50">
        <f t="shared" si="3"/>
        <v>0</v>
      </c>
      <c r="I19" s="50">
        <f t="shared" si="3"/>
        <v>0</v>
      </c>
      <c r="J19" s="50">
        <f t="shared" si="3"/>
        <v>0</v>
      </c>
      <c r="K19" s="50">
        <f t="shared" si="3"/>
        <v>0</v>
      </c>
      <c r="L19" s="50">
        <f>SUM(L24)</f>
        <v>0</v>
      </c>
      <c r="M19" s="50">
        <f t="shared" si="3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3">
      <c r="A20" s="3"/>
      <c r="B20" s="99" t="s">
        <v>12</v>
      </c>
      <c r="C20" s="96" t="s">
        <v>46</v>
      </c>
      <c r="D20" s="98" t="s">
        <v>69</v>
      </c>
      <c r="E20" s="98" t="s">
        <v>9</v>
      </c>
      <c r="F20" s="15" t="s">
        <v>5</v>
      </c>
      <c r="G20" s="51">
        <f t="shared" si="2"/>
        <v>1874352.5669199997</v>
      </c>
      <c r="H20" s="51">
        <f t="shared" ref="H20:M20" si="4">SUM(H21:H24)</f>
        <v>297000</v>
      </c>
      <c r="I20" s="51">
        <f t="shared" si="4"/>
        <v>1327252.4569199998</v>
      </c>
      <c r="J20" s="51">
        <f t="shared" ref="J20" si="5">SUM(J21:J24)</f>
        <v>250100.11</v>
      </c>
      <c r="K20" s="51">
        <f t="shared" si="4"/>
        <v>0</v>
      </c>
      <c r="L20" s="51">
        <f>SUM(L21:L24)</f>
        <v>0</v>
      </c>
      <c r="M20" s="51">
        <f t="shared" si="4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3">
      <c r="A21" s="3"/>
      <c r="B21" s="99"/>
      <c r="C21" s="96"/>
      <c r="D21" s="98"/>
      <c r="E21" s="98"/>
      <c r="F21" s="14" t="s">
        <v>1</v>
      </c>
      <c r="G21" s="51">
        <f t="shared" si="2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3">
      <c r="A22" s="3"/>
      <c r="B22" s="99"/>
      <c r="C22" s="96"/>
      <c r="D22" s="98"/>
      <c r="E22" s="98"/>
      <c r="F22" s="14" t="s">
        <v>2</v>
      </c>
      <c r="G22" s="51">
        <f t="shared" si="2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3">
      <c r="A23" s="3"/>
      <c r="B23" s="99"/>
      <c r="C23" s="96"/>
      <c r="D23" s="98"/>
      <c r="E23" s="98"/>
      <c r="F23" s="14" t="s">
        <v>3</v>
      </c>
      <c r="G23" s="51">
        <f t="shared" si="2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3">
      <c r="A24" s="3"/>
      <c r="B24" s="99"/>
      <c r="C24" s="96"/>
      <c r="D24" s="98"/>
      <c r="E24" s="98"/>
      <c r="F24" s="14" t="s">
        <v>4</v>
      </c>
      <c r="G24" s="51">
        <f t="shared" si="2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3">
      <c r="A25" s="3"/>
      <c r="B25" s="99" t="s">
        <v>67</v>
      </c>
      <c r="C25" s="97" t="s">
        <v>80</v>
      </c>
      <c r="D25" s="102" t="s">
        <v>66</v>
      </c>
      <c r="E25" s="104"/>
      <c r="F25" s="16" t="s">
        <v>48</v>
      </c>
      <c r="G25" s="50">
        <f t="shared" ref="G25:M25" si="6">SUM(G26:G29)</f>
        <v>489729.25265000004</v>
      </c>
      <c r="H25" s="50">
        <f t="shared" si="6"/>
        <v>5620.4226500000004</v>
      </c>
      <c r="I25" s="50">
        <f t="shared" si="6"/>
        <v>90450</v>
      </c>
      <c r="J25" s="50">
        <f t="shared" si="6"/>
        <v>127872</v>
      </c>
      <c r="K25" s="50">
        <f>SUM(K26:K29)</f>
        <v>215736.77980000002</v>
      </c>
      <c r="L25" s="50">
        <f>SUM(L26:L29)</f>
        <v>50050.050199999998</v>
      </c>
      <c r="M25" s="50">
        <f t="shared" si="6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3">
      <c r="A26" s="3"/>
      <c r="B26" s="99"/>
      <c r="C26" s="97"/>
      <c r="D26" s="102"/>
      <c r="E26" s="104"/>
      <c r="F26" s="16" t="s">
        <v>1</v>
      </c>
      <c r="G26" s="50">
        <f>SUM(G31)</f>
        <v>458934.02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7">SUM(K31)</f>
        <v>204745</v>
      </c>
      <c r="L26" s="50">
        <f t="shared" si="7"/>
        <v>47000</v>
      </c>
      <c r="M26" s="50">
        <f t="shared" si="7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3">
      <c r="A27" s="3"/>
      <c r="B27" s="99"/>
      <c r="C27" s="97"/>
      <c r="D27" s="102"/>
      <c r="E27" s="104"/>
      <c r="F27" s="16" t="s">
        <v>2</v>
      </c>
      <c r="G27" s="50">
        <f t="shared" ref="G27:I29" si="8">SUM(G32)</f>
        <v>30020.10252</v>
      </c>
      <c r="H27" s="50">
        <f>SUM(H32)</f>
        <v>5339.4015200000003</v>
      </c>
      <c r="I27" s="50">
        <f t="shared" si="8"/>
        <v>4517.45</v>
      </c>
      <c r="J27" s="50">
        <f>SUM(J32)</f>
        <v>6387.2079999999996</v>
      </c>
      <c r="K27" s="50">
        <f t="shared" si="7"/>
        <v>10776.043</v>
      </c>
      <c r="L27" s="50">
        <f t="shared" si="7"/>
        <v>3000</v>
      </c>
      <c r="M27" s="50">
        <f t="shared" si="7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3">
      <c r="A28" s="3"/>
      <c r="B28" s="99"/>
      <c r="C28" s="97"/>
      <c r="D28" s="102"/>
      <c r="E28" s="104"/>
      <c r="F28" s="16" t="s">
        <v>3</v>
      </c>
      <c r="G28" s="50">
        <f t="shared" si="8"/>
        <v>775.13013000000001</v>
      </c>
      <c r="H28" s="50">
        <f t="shared" si="8"/>
        <v>281.02113000000003</v>
      </c>
      <c r="I28" s="50">
        <f>SUM(I33)</f>
        <v>100.45</v>
      </c>
      <c r="J28" s="50">
        <f>SUM(J33)</f>
        <v>127.872</v>
      </c>
      <c r="K28" s="50">
        <f>K33</f>
        <v>215.73679999999999</v>
      </c>
      <c r="L28" s="50">
        <f t="shared" si="7"/>
        <v>50.050199999999997</v>
      </c>
      <c r="M28" s="50">
        <f t="shared" si="7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3">
      <c r="A29" s="3"/>
      <c r="B29" s="99"/>
      <c r="C29" s="97"/>
      <c r="D29" s="102"/>
      <c r="E29" s="104"/>
      <c r="F29" s="16" t="s">
        <v>4</v>
      </c>
      <c r="G29" s="50">
        <f t="shared" si="8"/>
        <v>0</v>
      </c>
      <c r="H29" s="50">
        <f t="shared" si="8"/>
        <v>0</v>
      </c>
      <c r="I29" s="50">
        <f t="shared" si="8"/>
        <v>0</v>
      </c>
      <c r="J29" s="50">
        <v>0</v>
      </c>
      <c r="K29" s="50">
        <f>SUM(K34)</f>
        <v>0</v>
      </c>
      <c r="L29" s="50">
        <f t="shared" si="7"/>
        <v>0</v>
      </c>
      <c r="M29" s="50">
        <f t="shared" si="7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3">
      <c r="A30" s="3"/>
      <c r="B30" s="99" t="s">
        <v>16</v>
      </c>
      <c r="C30" s="96" t="s">
        <v>58</v>
      </c>
      <c r="D30" s="98" t="s">
        <v>66</v>
      </c>
      <c r="E30" s="98" t="s">
        <v>9</v>
      </c>
      <c r="F30" s="16" t="s">
        <v>5</v>
      </c>
      <c r="G30" s="51">
        <f t="shared" ref="G30:G35" si="9">SUM(H30:M30)</f>
        <v>489729.25264999998</v>
      </c>
      <c r="H30" s="51">
        <f t="shared" ref="H30:M30" si="10">SUM(H31:H34)</f>
        <v>5620.4226500000004</v>
      </c>
      <c r="I30" s="51">
        <f t="shared" si="10"/>
        <v>90450</v>
      </c>
      <c r="J30" s="51">
        <f t="shared" si="10"/>
        <v>127872</v>
      </c>
      <c r="K30" s="50">
        <f t="shared" si="10"/>
        <v>215736.77980000002</v>
      </c>
      <c r="L30" s="51">
        <f t="shared" si="10"/>
        <v>50050.050199999998</v>
      </c>
      <c r="M30" s="51">
        <f t="shared" si="10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3">
      <c r="A31" s="3"/>
      <c r="B31" s="99"/>
      <c r="C31" s="96"/>
      <c r="D31" s="98"/>
      <c r="E31" s="98"/>
      <c r="F31" s="14" t="s">
        <v>1</v>
      </c>
      <c r="G31" s="51">
        <f t="shared" si="9"/>
        <v>458934.02</v>
      </c>
      <c r="H31" s="52">
        <v>0</v>
      </c>
      <c r="I31" s="52">
        <v>85832.1</v>
      </c>
      <c r="J31" s="52">
        <v>121356.92</v>
      </c>
      <c r="K31" s="74">
        <v>204745</v>
      </c>
      <c r="L31" s="52">
        <v>47000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3">
      <c r="A32" s="3"/>
      <c r="B32" s="99"/>
      <c r="C32" s="96"/>
      <c r="D32" s="98"/>
      <c r="E32" s="98"/>
      <c r="F32" s="14" t="s">
        <v>2</v>
      </c>
      <c r="G32" s="51">
        <f t="shared" si="9"/>
        <v>30020.10252</v>
      </c>
      <c r="H32" s="52">
        <v>5339.4015200000003</v>
      </c>
      <c r="I32" s="52">
        <v>4517.45</v>
      </c>
      <c r="J32" s="52">
        <v>6387.2079999999996</v>
      </c>
      <c r="K32" s="74">
        <v>10776.043</v>
      </c>
      <c r="L32" s="52">
        <v>3000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3">
      <c r="A33" s="3"/>
      <c r="B33" s="99"/>
      <c r="C33" s="96"/>
      <c r="D33" s="98"/>
      <c r="E33" s="98"/>
      <c r="F33" s="14" t="s">
        <v>3</v>
      </c>
      <c r="G33" s="51">
        <f t="shared" si="9"/>
        <v>775.13013000000001</v>
      </c>
      <c r="H33" s="52">
        <v>281.02113000000003</v>
      </c>
      <c r="I33" s="52">
        <v>100.45</v>
      </c>
      <c r="J33" s="52">
        <v>127.872</v>
      </c>
      <c r="K33" s="74">
        <v>215.73679999999999</v>
      </c>
      <c r="L33" s="52">
        <v>50.050199999999997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3">
      <c r="A34" s="3"/>
      <c r="B34" s="99"/>
      <c r="C34" s="96"/>
      <c r="D34" s="98"/>
      <c r="E34" s="98"/>
      <c r="F34" s="14" t="s">
        <v>4</v>
      </c>
      <c r="G34" s="51">
        <f t="shared" si="9"/>
        <v>0</v>
      </c>
      <c r="H34" s="52">
        <v>0</v>
      </c>
      <c r="I34" s="52">
        <v>0</v>
      </c>
      <c r="J34" s="52">
        <v>0</v>
      </c>
      <c r="K34" s="74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3">
      <c r="A35" s="3"/>
      <c r="B35" s="99" t="s">
        <v>17</v>
      </c>
      <c r="C35" s="97" t="s">
        <v>79</v>
      </c>
      <c r="D35" s="102" t="s">
        <v>71</v>
      </c>
      <c r="E35" s="102"/>
      <c r="F35" s="75" t="s">
        <v>27</v>
      </c>
      <c r="G35" s="50">
        <f t="shared" si="9"/>
        <v>153444.1495</v>
      </c>
      <c r="H35" s="50">
        <f t="shared" ref="H35:M35" si="11">SUM(H36:H39)</f>
        <v>21219.351419999999</v>
      </c>
      <c r="I35" s="50">
        <f t="shared" si="11"/>
        <v>23822.63293</v>
      </c>
      <c r="J35" s="50">
        <f t="shared" si="11"/>
        <v>25208.245109999996</v>
      </c>
      <c r="K35" s="50">
        <f t="shared" si="11"/>
        <v>28103.110139999997</v>
      </c>
      <c r="L35" s="50">
        <f t="shared" si="11"/>
        <v>27346.524899999997</v>
      </c>
      <c r="M35" s="50">
        <f t="shared" si="11"/>
        <v>27744.285000000003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3">
      <c r="A36" s="3"/>
      <c r="B36" s="99"/>
      <c r="C36" s="97"/>
      <c r="D36" s="102"/>
      <c r="E36" s="102"/>
      <c r="F36" s="75" t="s">
        <v>1</v>
      </c>
      <c r="G36" s="50">
        <f t="shared" ref="G36:I37" si="12">SUM(G41,G46,G51,G56)</f>
        <v>0</v>
      </c>
      <c r="H36" s="50">
        <f t="shared" si="12"/>
        <v>0</v>
      </c>
      <c r="I36" s="50">
        <f t="shared" si="12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3">
      <c r="A37" s="3"/>
      <c r="B37" s="99"/>
      <c r="C37" s="97"/>
      <c r="D37" s="102"/>
      <c r="E37" s="102"/>
      <c r="F37" s="75" t="s">
        <v>2</v>
      </c>
      <c r="G37" s="50">
        <f>SUM(G42,G47,G52,G57)</f>
        <v>0</v>
      </c>
      <c r="H37" s="50">
        <f t="shared" si="12"/>
        <v>0</v>
      </c>
      <c r="I37" s="50">
        <f t="shared" si="12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3">
      <c r="A38" s="3"/>
      <c r="B38" s="99"/>
      <c r="C38" s="97"/>
      <c r="D38" s="102"/>
      <c r="E38" s="102"/>
      <c r="F38" s="75" t="s">
        <v>3</v>
      </c>
      <c r="G38" s="50">
        <f>SUM(G43,G48,G53,G58)</f>
        <v>153444.1495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28103.110139999997</v>
      </c>
      <c r="L38" s="50">
        <f>SUM(L43+L48+L53+L58)</f>
        <v>27346.524899999997</v>
      </c>
      <c r="M38" s="50">
        <f>SUM(M43+M48+M53+M58)</f>
        <v>27744.285000000003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3">
      <c r="A39" s="3"/>
      <c r="B39" s="99"/>
      <c r="C39" s="97"/>
      <c r="D39" s="102"/>
      <c r="E39" s="102"/>
      <c r="F39" s="75" t="s">
        <v>4</v>
      </c>
      <c r="G39" s="50">
        <f t="shared" ref="G39:G70" si="13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3">
      <c r="A40" s="3"/>
      <c r="B40" s="99" t="s">
        <v>18</v>
      </c>
      <c r="C40" s="96" t="s">
        <v>57</v>
      </c>
      <c r="D40" s="98" t="s">
        <v>71</v>
      </c>
      <c r="E40" s="98" t="s">
        <v>7</v>
      </c>
      <c r="F40" s="75" t="s">
        <v>5</v>
      </c>
      <c r="G40" s="51">
        <f t="shared" si="13"/>
        <v>11957.51311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2202.9250000000002</v>
      </c>
      <c r="L40" s="51">
        <f>SUM(L41:L44)</f>
        <v>2531.9789999999998</v>
      </c>
      <c r="M40" s="51">
        <f>SUM(M41:M44)</f>
        <v>2531.9209999999998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3">
      <c r="A41" s="3"/>
      <c r="B41" s="99"/>
      <c r="C41" s="97"/>
      <c r="D41" s="98"/>
      <c r="E41" s="98"/>
      <c r="F41" s="14" t="s">
        <v>1</v>
      </c>
      <c r="G41" s="51">
        <f t="shared" si="13"/>
        <v>0</v>
      </c>
      <c r="H41" s="52">
        <v>0</v>
      </c>
      <c r="I41" s="52">
        <v>0</v>
      </c>
      <c r="J41" s="52">
        <v>0</v>
      </c>
      <c r="K41" s="74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3">
      <c r="A42" s="3"/>
      <c r="B42" s="99"/>
      <c r="C42" s="97"/>
      <c r="D42" s="98"/>
      <c r="E42" s="98"/>
      <c r="F42" s="14" t="s">
        <v>2</v>
      </c>
      <c r="G42" s="51">
        <f t="shared" si="13"/>
        <v>0</v>
      </c>
      <c r="H42" s="52">
        <v>0</v>
      </c>
      <c r="I42" s="52">
        <v>0</v>
      </c>
      <c r="J42" s="52">
        <v>0</v>
      </c>
      <c r="K42" s="74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3">
      <c r="A43" s="3"/>
      <c r="B43" s="99"/>
      <c r="C43" s="97"/>
      <c r="D43" s="98"/>
      <c r="E43" s="98"/>
      <c r="F43" s="14" t="s">
        <v>3</v>
      </c>
      <c r="G43" s="51">
        <f t="shared" si="13"/>
        <v>11957.51311</v>
      </c>
      <c r="H43" s="52">
        <v>1444.752</v>
      </c>
      <c r="I43" s="52">
        <v>1733.7449999999999</v>
      </c>
      <c r="J43" s="52">
        <f>1833.478+106.347-427.63389</f>
        <v>1512.19111</v>
      </c>
      <c r="K43" s="74">
        <v>2202.9250000000002</v>
      </c>
      <c r="L43" s="52">
        <v>2531.9789999999998</v>
      </c>
      <c r="M43" s="52">
        <v>2531.9209999999998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3">
      <c r="A44" s="3"/>
      <c r="B44" s="99"/>
      <c r="C44" s="97"/>
      <c r="D44" s="98"/>
      <c r="E44" s="98"/>
      <c r="F44" s="14" t="s">
        <v>4</v>
      </c>
      <c r="G44" s="51">
        <f t="shared" si="13"/>
        <v>0</v>
      </c>
      <c r="H44" s="52">
        <v>0</v>
      </c>
      <c r="I44" s="52">
        <v>0</v>
      </c>
      <c r="J44" s="52">
        <v>0</v>
      </c>
      <c r="K44" s="74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3">
      <c r="A45" s="3"/>
      <c r="B45" s="99" t="s">
        <v>31</v>
      </c>
      <c r="C45" s="96" t="s">
        <v>53</v>
      </c>
      <c r="D45" s="98" t="s">
        <v>71</v>
      </c>
      <c r="E45" s="98" t="s">
        <v>9</v>
      </c>
      <c r="F45" s="75" t="s">
        <v>5</v>
      </c>
      <c r="G45" s="51">
        <f t="shared" si="13"/>
        <v>69886.498389999993</v>
      </c>
      <c r="H45" s="51">
        <f t="shared" ref="H45:M45" si="14">SUM(H46:H49)</f>
        <v>10587.672420000001</v>
      </c>
      <c r="I45" s="51">
        <f t="shared" si="14"/>
        <v>12108.42693</v>
      </c>
      <c r="J45" s="51">
        <f t="shared" si="14"/>
        <v>11225.627999999999</v>
      </c>
      <c r="K45" s="50">
        <f t="shared" si="14"/>
        <v>12502.479139999999</v>
      </c>
      <c r="L45" s="51">
        <f t="shared" si="14"/>
        <v>11532.2369</v>
      </c>
      <c r="M45" s="51">
        <f t="shared" si="14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3">
      <c r="A46" s="3"/>
      <c r="B46" s="99"/>
      <c r="C46" s="97"/>
      <c r="D46" s="98"/>
      <c r="E46" s="98"/>
      <c r="F46" s="14" t="s">
        <v>1</v>
      </c>
      <c r="G46" s="51">
        <f t="shared" si="13"/>
        <v>0</v>
      </c>
      <c r="H46" s="52">
        <v>0</v>
      </c>
      <c r="I46" s="52">
        <v>0</v>
      </c>
      <c r="J46" s="52">
        <v>0</v>
      </c>
      <c r="K46" s="74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3">
      <c r="A47" s="3"/>
      <c r="B47" s="99"/>
      <c r="C47" s="97"/>
      <c r="D47" s="98"/>
      <c r="E47" s="98"/>
      <c r="F47" s="14" t="s">
        <v>2</v>
      </c>
      <c r="G47" s="51">
        <f t="shared" si="13"/>
        <v>0</v>
      </c>
      <c r="H47" s="52">
        <v>0</v>
      </c>
      <c r="I47" s="52">
        <v>0</v>
      </c>
      <c r="J47" s="52">
        <v>0</v>
      </c>
      <c r="K47" s="74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3">
      <c r="A48" s="3"/>
      <c r="B48" s="99"/>
      <c r="C48" s="97"/>
      <c r="D48" s="98"/>
      <c r="E48" s="98"/>
      <c r="F48" s="14" t="s">
        <v>3</v>
      </c>
      <c r="G48" s="51">
        <f t="shared" si="13"/>
        <v>69886.498389999993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7">
        <v>12502.479139999999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3">
      <c r="A49" s="3"/>
      <c r="B49" s="99"/>
      <c r="C49" s="97"/>
      <c r="D49" s="98"/>
      <c r="E49" s="98"/>
      <c r="F49" s="14" t="s">
        <v>4</v>
      </c>
      <c r="G49" s="51">
        <f t="shared" si="13"/>
        <v>0</v>
      </c>
      <c r="H49" s="52">
        <v>0</v>
      </c>
      <c r="I49" s="52">
        <v>0</v>
      </c>
      <c r="J49" s="52">
        <v>0</v>
      </c>
      <c r="K49" s="74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3">
      <c r="A50" s="3"/>
      <c r="B50" s="99" t="s">
        <v>19</v>
      </c>
      <c r="C50" s="96" t="s">
        <v>22</v>
      </c>
      <c r="D50" s="98" t="s">
        <v>71</v>
      </c>
      <c r="E50" s="98" t="s">
        <v>8</v>
      </c>
      <c r="F50" s="75" t="s">
        <v>5</v>
      </c>
      <c r="G50" s="51">
        <f t="shared" si="13"/>
        <v>17206.178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3281.9560000000001</v>
      </c>
      <c r="L50" s="51">
        <f>SUM(L51:L54)</f>
        <v>3396.5149999999999</v>
      </c>
      <c r="M50" s="51">
        <f>SUM(M51:M54)</f>
        <v>3303.48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3">
      <c r="A51" s="3"/>
      <c r="B51" s="99"/>
      <c r="C51" s="97"/>
      <c r="D51" s="98"/>
      <c r="E51" s="98"/>
      <c r="F51" s="14" t="s">
        <v>1</v>
      </c>
      <c r="G51" s="51">
        <f t="shared" si="13"/>
        <v>0</v>
      </c>
      <c r="H51" s="52">
        <v>0</v>
      </c>
      <c r="I51" s="52">
        <v>0</v>
      </c>
      <c r="J51" s="52">
        <v>0</v>
      </c>
      <c r="K51" s="74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3">
      <c r="A52" s="3"/>
      <c r="B52" s="99"/>
      <c r="C52" s="97"/>
      <c r="D52" s="98"/>
      <c r="E52" s="98"/>
      <c r="F52" s="14" t="s">
        <v>2</v>
      </c>
      <c r="G52" s="51">
        <f t="shared" si="13"/>
        <v>0</v>
      </c>
      <c r="H52" s="52">
        <v>0</v>
      </c>
      <c r="I52" s="52">
        <v>0</v>
      </c>
      <c r="J52" s="52">
        <v>0</v>
      </c>
      <c r="K52" s="74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3">
      <c r="A53" s="3"/>
      <c r="B53" s="99"/>
      <c r="C53" s="97"/>
      <c r="D53" s="98"/>
      <c r="E53" s="98"/>
      <c r="F53" s="14" t="s">
        <v>3</v>
      </c>
      <c r="G53" s="51">
        <f t="shared" si="13"/>
        <v>17206.178</v>
      </c>
      <c r="H53" s="52">
        <v>2121.8359999999998</v>
      </c>
      <c r="I53" s="52">
        <v>2218.4349999999999</v>
      </c>
      <c r="J53" s="52">
        <v>2883.9560000000001</v>
      </c>
      <c r="K53" s="77">
        <v>3281.9560000000001</v>
      </c>
      <c r="L53" s="65">
        <v>3396.5149999999999</v>
      </c>
      <c r="M53" s="65">
        <v>3303.48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3">
      <c r="A54" s="3"/>
      <c r="B54" s="99"/>
      <c r="C54" s="97"/>
      <c r="D54" s="98"/>
      <c r="E54" s="98"/>
      <c r="F54" s="14" t="s">
        <v>4</v>
      </c>
      <c r="G54" s="51">
        <f t="shared" si="13"/>
        <v>0</v>
      </c>
      <c r="H54" s="52">
        <v>0</v>
      </c>
      <c r="I54" s="52">
        <v>0</v>
      </c>
      <c r="J54" s="52">
        <v>0</v>
      </c>
      <c r="K54" s="74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3">
      <c r="A55" s="3"/>
      <c r="B55" s="99" t="s">
        <v>20</v>
      </c>
      <c r="C55" s="96" t="s">
        <v>23</v>
      </c>
      <c r="D55" s="98" t="s">
        <v>71</v>
      </c>
      <c r="E55" s="98" t="s">
        <v>28</v>
      </c>
      <c r="F55" s="75" t="s">
        <v>5</v>
      </c>
      <c r="G55" s="51">
        <f t="shared" si="13"/>
        <v>54393.96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10115.75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3">
      <c r="A56" s="3"/>
      <c r="B56" s="99"/>
      <c r="C56" s="97"/>
      <c r="D56" s="98"/>
      <c r="E56" s="98"/>
      <c r="F56" s="14" t="s">
        <v>1</v>
      </c>
      <c r="G56" s="51">
        <f t="shared" si="13"/>
        <v>0</v>
      </c>
      <c r="H56" s="52">
        <v>0</v>
      </c>
      <c r="I56" s="52">
        <v>0</v>
      </c>
      <c r="J56" s="52">
        <v>0</v>
      </c>
      <c r="K56" s="74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3">
      <c r="A57" s="3"/>
      <c r="B57" s="99"/>
      <c r="C57" s="97"/>
      <c r="D57" s="98"/>
      <c r="E57" s="98"/>
      <c r="F57" s="14" t="s">
        <v>2</v>
      </c>
      <c r="G57" s="51">
        <f t="shared" si="13"/>
        <v>0</v>
      </c>
      <c r="H57" s="52">
        <v>0</v>
      </c>
      <c r="I57" s="52">
        <v>0</v>
      </c>
      <c r="J57" s="52">
        <v>0</v>
      </c>
      <c r="K57" s="74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3">
      <c r="A58" s="3"/>
      <c r="B58" s="99"/>
      <c r="C58" s="97"/>
      <c r="D58" s="98"/>
      <c r="E58" s="98"/>
      <c r="F58" s="14" t="s">
        <v>3</v>
      </c>
      <c r="G58" s="51">
        <f t="shared" si="13"/>
        <v>54393.96</v>
      </c>
      <c r="H58" s="52">
        <v>7065.0910000000003</v>
      </c>
      <c r="I58" s="52">
        <v>7762.0259999999998</v>
      </c>
      <c r="J58" s="52">
        <v>9586.4699999999993</v>
      </c>
      <c r="K58" s="77">
        <v>10115.75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3">
      <c r="A59" s="3"/>
      <c r="B59" s="99"/>
      <c r="C59" s="97"/>
      <c r="D59" s="98"/>
      <c r="E59" s="98"/>
      <c r="F59" s="14" t="s">
        <v>4</v>
      </c>
      <c r="G59" s="51">
        <f t="shared" si="13"/>
        <v>0</v>
      </c>
      <c r="H59" s="52">
        <v>0</v>
      </c>
      <c r="I59" s="52">
        <v>0</v>
      </c>
      <c r="J59" s="52">
        <v>0</v>
      </c>
      <c r="K59" s="74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3">
      <c r="A60" s="3"/>
      <c r="B60" s="99" t="s">
        <v>32</v>
      </c>
      <c r="C60" s="97" t="s">
        <v>78</v>
      </c>
      <c r="D60" s="102" t="s">
        <v>40</v>
      </c>
      <c r="E60" s="102"/>
      <c r="F60" s="16" t="s">
        <v>26</v>
      </c>
      <c r="G60" s="53">
        <f t="shared" si="13"/>
        <v>89195.117200000008</v>
      </c>
      <c r="H60" s="53">
        <f>SUM(H61:H64)</f>
        <v>64147</v>
      </c>
      <c r="I60" s="53">
        <f>SUM(I61:I64)</f>
        <v>25048.117200000001</v>
      </c>
      <c r="J60" s="76">
        <v>0</v>
      </c>
      <c r="K60" s="73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3">
      <c r="A61" s="3"/>
      <c r="B61" s="99"/>
      <c r="C61" s="97"/>
      <c r="D61" s="102"/>
      <c r="E61" s="102"/>
      <c r="F61" s="16" t="s">
        <v>1</v>
      </c>
      <c r="G61" s="53">
        <f t="shared" si="13"/>
        <v>84734.711340000009</v>
      </c>
      <c r="H61" s="50">
        <f t="shared" ref="H61:I63" si="15">SUM(H66)</f>
        <v>60939</v>
      </c>
      <c r="I61" s="50">
        <f t="shared" si="15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3">
      <c r="A62" s="3"/>
      <c r="B62" s="99"/>
      <c r="C62" s="97"/>
      <c r="D62" s="102"/>
      <c r="E62" s="102"/>
      <c r="F62" s="16" t="s">
        <v>2</v>
      </c>
      <c r="G62" s="53">
        <f t="shared" si="13"/>
        <v>4460.4058599999998</v>
      </c>
      <c r="H62" s="50">
        <f t="shared" si="15"/>
        <v>3208</v>
      </c>
      <c r="I62" s="50">
        <f t="shared" si="15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3">
      <c r="A63" s="3"/>
      <c r="B63" s="99"/>
      <c r="C63" s="97"/>
      <c r="D63" s="102"/>
      <c r="E63" s="102"/>
      <c r="F63" s="16" t="s">
        <v>3</v>
      </c>
      <c r="G63" s="53">
        <f t="shared" si="13"/>
        <v>0</v>
      </c>
      <c r="H63" s="50">
        <f t="shared" si="15"/>
        <v>0</v>
      </c>
      <c r="I63" s="50">
        <f t="shared" si="15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3">
      <c r="A64" s="3"/>
      <c r="B64" s="99"/>
      <c r="C64" s="97"/>
      <c r="D64" s="102"/>
      <c r="E64" s="102"/>
      <c r="F64" s="16" t="s">
        <v>4</v>
      </c>
      <c r="G64" s="53">
        <f t="shared" si="13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3">
      <c r="A65" s="3"/>
      <c r="B65" s="99" t="s">
        <v>21</v>
      </c>
      <c r="C65" s="96" t="s">
        <v>62</v>
      </c>
      <c r="D65" s="100" t="s">
        <v>63</v>
      </c>
      <c r="E65" s="98" t="s">
        <v>52</v>
      </c>
      <c r="F65" s="16" t="s">
        <v>5</v>
      </c>
      <c r="G65" s="51">
        <f t="shared" si="13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3">
      <c r="A66" s="3"/>
      <c r="B66" s="99"/>
      <c r="C66" s="96"/>
      <c r="D66" s="100"/>
      <c r="E66" s="98"/>
      <c r="F66" s="14" t="s">
        <v>1</v>
      </c>
      <c r="G66" s="51">
        <f t="shared" si="13"/>
        <v>84734.711340000009</v>
      </c>
      <c r="H66" s="52">
        <v>60939</v>
      </c>
      <c r="I66" s="52">
        <v>23795.711340000002</v>
      </c>
      <c r="J66" s="52">
        <v>0</v>
      </c>
      <c r="K66" s="74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3">
      <c r="A67" s="3"/>
      <c r="B67" s="99"/>
      <c r="C67" s="96"/>
      <c r="D67" s="100"/>
      <c r="E67" s="98"/>
      <c r="F67" s="14" t="s">
        <v>2</v>
      </c>
      <c r="G67" s="51">
        <f t="shared" si="13"/>
        <v>4460.4058599999998</v>
      </c>
      <c r="H67" s="52">
        <v>3208</v>
      </c>
      <c r="I67" s="52">
        <v>1252.4058600000001</v>
      </c>
      <c r="J67" s="52">
        <v>0</v>
      </c>
      <c r="K67" s="74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3">
      <c r="A68" s="3"/>
      <c r="B68" s="99"/>
      <c r="C68" s="96"/>
      <c r="D68" s="100"/>
      <c r="E68" s="98"/>
      <c r="F68" s="14" t="s">
        <v>3</v>
      </c>
      <c r="G68" s="51">
        <f t="shared" si="13"/>
        <v>0</v>
      </c>
      <c r="H68" s="52">
        <v>0</v>
      </c>
      <c r="I68" s="52">
        <v>0</v>
      </c>
      <c r="J68" s="52">
        <v>0</v>
      </c>
      <c r="K68" s="74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3">
      <c r="A69" s="3"/>
      <c r="B69" s="99"/>
      <c r="C69" s="96"/>
      <c r="D69" s="100"/>
      <c r="E69" s="98"/>
      <c r="F69" s="14" t="s">
        <v>4</v>
      </c>
      <c r="G69" s="51">
        <f t="shared" si="13"/>
        <v>0</v>
      </c>
      <c r="H69" s="52">
        <v>0</v>
      </c>
      <c r="I69" s="52">
        <f>SUM(I64)</f>
        <v>0</v>
      </c>
      <c r="J69" s="52">
        <v>0</v>
      </c>
      <c r="K69" s="74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3">
      <c r="A70" s="3"/>
      <c r="B70" s="99" t="s">
        <v>49</v>
      </c>
      <c r="C70" s="97" t="s">
        <v>77</v>
      </c>
      <c r="D70" s="101" t="s">
        <v>71</v>
      </c>
      <c r="E70" s="98"/>
      <c r="F70" s="16" t="s">
        <v>56</v>
      </c>
      <c r="G70" s="51">
        <f t="shared" si="13"/>
        <v>2010</v>
      </c>
      <c r="H70" s="51">
        <f t="shared" ref="H70:M70" si="16">SUM(H71:H74)</f>
        <v>820</v>
      </c>
      <c r="I70" s="51">
        <f t="shared" si="16"/>
        <v>595</v>
      </c>
      <c r="J70" s="51">
        <f t="shared" si="16"/>
        <v>595</v>
      </c>
      <c r="K70" s="50">
        <f t="shared" si="16"/>
        <v>0</v>
      </c>
      <c r="L70" s="61">
        <f t="shared" si="16"/>
        <v>0</v>
      </c>
      <c r="M70" s="61">
        <f t="shared" si="16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3">
      <c r="A71" s="3"/>
      <c r="B71" s="99"/>
      <c r="C71" s="96"/>
      <c r="D71" s="101"/>
      <c r="E71" s="98"/>
      <c r="F71" s="16" t="s">
        <v>1</v>
      </c>
      <c r="G71" s="51">
        <f t="shared" ref="G71:G89" si="17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3">
      <c r="A72" s="3"/>
      <c r="B72" s="99"/>
      <c r="C72" s="96"/>
      <c r="D72" s="101"/>
      <c r="E72" s="98"/>
      <c r="F72" s="16" t="s">
        <v>2</v>
      </c>
      <c r="G72" s="51">
        <f t="shared" si="17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3">
      <c r="A73" s="3"/>
      <c r="B73" s="99"/>
      <c r="C73" s="96"/>
      <c r="D73" s="101"/>
      <c r="E73" s="98"/>
      <c r="F73" s="16" t="s">
        <v>3</v>
      </c>
      <c r="G73" s="51">
        <f t="shared" si="17"/>
        <v>2010</v>
      </c>
      <c r="H73" s="51">
        <f t="shared" ref="H73:M73" si="18">SUM(H78)</f>
        <v>820</v>
      </c>
      <c r="I73" s="51">
        <f t="shared" si="18"/>
        <v>595</v>
      </c>
      <c r="J73" s="51">
        <f t="shared" si="18"/>
        <v>595</v>
      </c>
      <c r="K73" s="50">
        <f t="shared" si="18"/>
        <v>0</v>
      </c>
      <c r="L73" s="61">
        <f t="shared" si="18"/>
        <v>0</v>
      </c>
      <c r="M73" s="61">
        <f t="shared" si="18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3">
      <c r="A74" s="3"/>
      <c r="B74" s="99"/>
      <c r="C74" s="96"/>
      <c r="D74" s="101"/>
      <c r="E74" s="98"/>
      <c r="F74" s="16" t="s">
        <v>4</v>
      </c>
      <c r="G74" s="51">
        <f t="shared" si="17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3">
      <c r="A75" s="3"/>
      <c r="B75" s="100" t="s">
        <v>50</v>
      </c>
      <c r="C75" s="96" t="s">
        <v>51</v>
      </c>
      <c r="D75" s="100" t="s">
        <v>71</v>
      </c>
      <c r="E75" s="96" t="s">
        <v>64</v>
      </c>
      <c r="F75" s="16" t="s">
        <v>5</v>
      </c>
      <c r="G75" s="51">
        <f t="shared" si="17"/>
        <v>2010</v>
      </c>
      <c r="H75" s="51">
        <f t="shared" ref="H75:M75" si="19">SUM(H76:H79)</f>
        <v>820</v>
      </c>
      <c r="I75" s="51">
        <f t="shared" si="19"/>
        <v>595</v>
      </c>
      <c r="J75" s="51">
        <f t="shared" si="19"/>
        <v>595</v>
      </c>
      <c r="K75" s="50">
        <f t="shared" si="19"/>
        <v>0</v>
      </c>
      <c r="L75" s="61">
        <f t="shared" si="19"/>
        <v>0</v>
      </c>
      <c r="M75" s="61">
        <f t="shared" si="19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3">
      <c r="A76" s="3"/>
      <c r="B76" s="100"/>
      <c r="C76" s="96"/>
      <c r="D76" s="100"/>
      <c r="E76" s="96"/>
      <c r="F76" s="14" t="s">
        <v>1</v>
      </c>
      <c r="G76" s="51">
        <f t="shared" si="17"/>
        <v>0</v>
      </c>
      <c r="H76" s="52">
        <v>0</v>
      </c>
      <c r="I76" s="52">
        <v>0</v>
      </c>
      <c r="J76" s="52">
        <v>0</v>
      </c>
      <c r="K76" s="74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3">
      <c r="A77" s="3"/>
      <c r="B77" s="100"/>
      <c r="C77" s="96"/>
      <c r="D77" s="100"/>
      <c r="E77" s="96"/>
      <c r="F77" s="14" t="s">
        <v>2</v>
      </c>
      <c r="G77" s="51">
        <f t="shared" si="17"/>
        <v>0</v>
      </c>
      <c r="H77" s="52">
        <v>0</v>
      </c>
      <c r="I77" s="52">
        <v>0</v>
      </c>
      <c r="J77" s="52">
        <v>0</v>
      </c>
      <c r="K77" s="74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3">
      <c r="A78" s="3"/>
      <c r="B78" s="100"/>
      <c r="C78" s="96"/>
      <c r="D78" s="100"/>
      <c r="E78" s="96"/>
      <c r="F78" s="14" t="s">
        <v>3</v>
      </c>
      <c r="G78" s="51">
        <f t="shared" si="17"/>
        <v>2010</v>
      </c>
      <c r="H78" s="52">
        <v>820</v>
      </c>
      <c r="I78" s="52">
        <v>595</v>
      </c>
      <c r="J78" s="52">
        <v>595</v>
      </c>
      <c r="K78" s="74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3">
      <c r="A79" s="3"/>
      <c r="B79" s="100"/>
      <c r="C79" s="96"/>
      <c r="D79" s="100"/>
      <c r="E79" s="96"/>
      <c r="F79" s="14" t="s">
        <v>4</v>
      </c>
      <c r="G79" s="51">
        <f t="shared" si="17"/>
        <v>0</v>
      </c>
      <c r="H79" s="52">
        <v>0</v>
      </c>
      <c r="I79" s="52">
        <v>0</v>
      </c>
      <c r="J79" s="52">
        <v>0</v>
      </c>
      <c r="K79" s="74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3">
      <c r="A80" s="3"/>
      <c r="B80" s="78">
        <v>6</v>
      </c>
      <c r="C80" s="81" t="s">
        <v>76</v>
      </c>
      <c r="D80" s="78" t="s">
        <v>72</v>
      </c>
      <c r="E80" s="84"/>
      <c r="F80" s="16" t="s">
        <v>59</v>
      </c>
      <c r="G80" s="51">
        <f t="shared" si="17"/>
        <v>12154.6528</v>
      </c>
      <c r="H80" s="51">
        <f t="shared" ref="H80:M80" si="20">SUM(H81:H84)</f>
        <v>4426.4979599999997</v>
      </c>
      <c r="I80" s="51">
        <f t="shared" si="20"/>
        <v>561.29031999999995</v>
      </c>
      <c r="J80" s="51">
        <f t="shared" si="20"/>
        <v>334.06452000000002</v>
      </c>
      <c r="K80" s="50">
        <f t="shared" si="20"/>
        <v>2277.6</v>
      </c>
      <c r="L80" s="61">
        <f>SUM(L81:L84)</f>
        <v>2277.6</v>
      </c>
      <c r="M80" s="61">
        <f t="shared" si="20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3">
      <c r="A81" s="3"/>
      <c r="B81" s="79"/>
      <c r="C81" s="82"/>
      <c r="D81" s="79"/>
      <c r="E81" s="85"/>
      <c r="F81" s="16" t="s">
        <v>1</v>
      </c>
      <c r="G81" s="51">
        <f t="shared" si="17"/>
        <v>0</v>
      </c>
      <c r="H81" s="51">
        <f t="shared" ref="H81:J84" si="21">SUM(H86)</f>
        <v>0</v>
      </c>
      <c r="I81" s="51">
        <f t="shared" si="21"/>
        <v>0</v>
      </c>
      <c r="J81" s="51">
        <f t="shared" si="21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3">
      <c r="A82" s="3"/>
      <c r="B82" s="79"/>
      <c r="C82" s="82"/>
      <c r="D82" s="79"/>
      <c r="E82" s="85"/>
      <c r="F82" s="16" t="s">
        <v>2</v>
      </c>
      <c r="G82" s="51">
        <f t="shared" si="17"/>
        <v>0</v>
      </c>
      <c r="H82" s="51">
        <f t="shared" si="21"/>
        <v>0</v>
      </c>
      <c r="I82" s="51">
        <f t="shared" si="21"/>
        <v>0</v>
      </c>
      <c r="J82" s="51">
        <f t="shared" si="21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3">
      <c r="A83" s="3"/>
      <c r="B83" s="79"/>
      <c r="C83" s="82"/>
      <c r="D83" s="79"/>
      <c r="E83" s="85"/>
      <c r="F83" s="16" t="s">
        <v>3</v>
      </c>
      <c r="G83" s="51">
        <f t="shared" si="17"/>
        <v>12154.6528</v>
      </c>
      <c r="H83" s="51">
        <f>SUM(H88)</f>
        <v>4426.4979599999997</v>
      </c>
      <c r="I83" s="51">
        <f>SUM(I88)</f>
        <v>561.29031999999995</v>
      </c>
      <c r="J83" s="51">
        <f t="shared" si="21"/>
        <v>334.06452000000002</v>
      </c>
      <c r="K83" s="50">
        <f>SUM(K88)</f>
        <v>2277.6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3">
      <c r="A84" s="3"/>
      <c r="B84" s="80"/>
      <c r="C84" s="83"/>
      <c r="D84" s="80"/>
      <c r="E84" s="86"/>
      <c r="F84" s="16" t="s">
        <v>4</v>
      </c>
      <c r="G84" s="51">
        <f t="shared" si="17"/>
        <v>0</v>
      </c>
      <c r="H84" s="51">
        <f t="shared" si="21"/>
        <v>0</v>
      </c>
      <c r="I84" s="51">
        <f t="shared" si="21"/>
        <v>0</v>
      </c>
      <c r="J84" s="51">
        <f t="shared" si="21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3">
      <c r="A85" s="3"/>
      <c r="B85" s="93" t="s">
        <v>60</v>
      </c>
      <c r="C85" s="90" t="s">
        <v>61</v>
      </c>
      <c r="D85" s="93" t="s">
        <v>71</v>
      </c>
      <c r="E85" s="84" t="s">
        <v>52</v>
      </c>
      <c r="F85" s="16" t="s">
        <v>5</v>
      </c>
      <c r="G85" s="51">
        <f t="shared" si="17"/>
        <v>12154.6528</v>
      </c>
      <c r="H85" s="52">
        <f t="shared" ref="H85:M85" si="22">SUM(H86:H89)</f>
        <v>4426.4979599999997</v>
      </c>
      <c r="I85" s="52">
        <f t="shared" si="22"/>
        <v>561.29031999999995</v>
      </c>
      <c r="J85" s="52">
        <f t="shared" si="22"/>
        <v>334.06452000000002</v>
      </c>
      <c r="K85" s="74">
        <f t="shared" si="22"/>
        <v>2277.6</v>
      </c>
      <c r="L85" s="62">
        <f t="shared" si="22"/>
        <v>2277.6</v>
      </c>
      <c r="M85" s="62">
        <f t="shared" si="22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3">
      <c r="A86" s="3"/>
      <c r="B86" s="94"/>
      <c r="C86" s="91"/>
      <c r="D86" s="94"/>
      <c r="E86" s="85"/>
      <c r="F86" s="14" t="s">
        <v>1</v>
      </c>
      <c r="G86" s="51">
        <f t="shared" si="17"/>
        <v>0</v>
      </c>
      <c r="H86" s="52">
        <v>0</v>
      </c>
      <c r="I86" s="52">
        <v>0</v>
      </c>
      <c r="J86" s="52">
        <v>0</v>
      </c>
      <c r="K86" s="74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3">
      <c r="A87" s="3"/>
      <c r="B87" s="94"/>
      <c r="C87" s="91"/>
      <c r="D87" s="94"/>
      <c r="E87" s="85"/>
      <c r="F87" s="14" t="s">
        <v>2</v>
      </c>
      <c r="G87" s="51">
        <f t="shared" si="17"/>
        <v>0</v>
      </c>
      <c r="H87" s="52">
        <v>0</v>
      </c>
      <c r="I87" s="52">
        <v>0</v>
      </c>
      <c r="J87" s="52">
        <v>0</v>
      </c>
      <c r="K87" s="74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3">
      <c r="A88" s="3"/>
      <c r="B88" s="94"/>
      <c r="C88" s="91"/>
      <c r="D88" s="94"/>
      <c r="E88" s="85"/>
      <c r="F88" s="14" t="s">
        <v>3</v>
      </c>
      <c r="G88" s="51">
        <f t="shared" si="17"/>
        <v>12154.6528</v>
      </c>
      <c r="H88" s="52">
        <v>4426.4979599999997</v>
      </c>
      <c r="I88" s="52">
        <v>561.29031999999995</v>
      </c>
      <c r="J88" s="52">
        <v>334.06452000000002</v>
      </c>
      <c r="K88" s="74">
        <v>2277.6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3">
      <c r="A89" s="3"/>
      <c r="B89" s="95"/>
      <c r="C89" s="92"/>
      <c r="D89" s="95"/>
      <c r="E89" s="86"/>
      <c r="F89" s="14" t="s">
        <v>4</v>
      </c>
      <c r="G89" s="51">
        <f t="shared" si="17"/>
        <v>0</v>
      </c>
      <c r="H89" s="52">
        <v>0</v>
      </c>
      <c r="I89" s="52">
        <v>0</v>
      </c>
      <c r="J89" s="52">
        <v>0</v>
      </c>
      <c r="K89" s="74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3">
      <c r="A90" s="3"/>
      <c r="B90" s="78">
        <v>7</v>
      </c>
      <c r="C90" s="81" t="s">
        <v>75</v>
      </c>
      <c r="D90" s="78" t="s">
        <v>44</v>
      </c>
      <c r="E90" s="84"/>
      <c r="F90" s="70" t="s">
        <v>84</v>
      </c>
      <c r="G90" s="51">
        <f t="shared" ref="G90:G99" si="23">SUM(H90:M90)</f>
        <v>15879.494609999998</v>
      </c>
      <c r="H90" s="51">
        <f t="shared" ref="H90:M90" si="24">SUM(H91:H94)</f>
        <v>0</v>
      </c>
      <c r="I90" s="51">
        <f t="shared" si="24"/>
        <v>0</v>
      </c>
      <c r="J90" s="51">
        <f>SUM(J91:J94)</f>
        <v>0</v>
      </c>
      <c r="K90" s="50">
        <f t="shared" si="24"/>
        <v>15879.494609999998</v>
      </c>
      <c r="L90" s="61">
        <f t="shared" si="24"/>
        <v>0</v>
      </c>
      <c r="M90" s="61">
        <f t="shared" si="24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3">
      <c r="A91" s="3"/>
      <c r="B91" s="79"/>
      <c r="C91" s="82"/>
      <c r="D91" s="79"/>
      <c r="E91" s="85"/>
      <c r="F91" s="70" t="s">
        <v>1</v>
      </c>
      <c r="G91" s="51">
        <f t="shared" si="23"/>
        <v>15070.434359999999</v>
      </c>
      <c r="H91" s="51">
        <f t="shared" ref="H91:K94" si="25">SUM(H96)</f>
        <v>0</v>
      </c>
      <c r="I91" s="51">
        <f t="shared" si="25"/>
        <v>0</v>
      </c>
      <c r="J91" s="51">
        <f t="shared" si="25"/>
        <v>0</v>
      </c>
      <c r="K91" s="50">
        <f t="shared" si="25"/>
        <v>15070.434359999999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3">
      <c r="A92" s="3"/>
      <c r="B92" s="79"/>
      <c r="C92" s="82"/>
      <c r="D92" s="79"/>
      <c r="E92" s="85"/>
      <c r="F92" s="70" t="s">
        <v>2</v>
      </c>
      <c r="G92" s="51">
        <f t="shared" si="23"/>
        <v>793.18075999999996</v>
      </c>
      <c r="H92" s="51">
        <f t="shared" si="25"/>
        <v>0</v>
      </c>
      <c r="I92" s="51">
        <f t="shared" si="25"/>
        <v>0</v>
      </c>
      <c r="J92" s="51">
        <f t="shared" si="25"/>
        <v>0</v>
      </c>
      <c r="K92" s="50">
        <f t="shared" si="25"/>
        <v>793.18075999999996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3">
      <c r="A93" s="3"/>
      <c r="B93" s="79"/>
      <c r="C93" s="82"/>
      <c r="D93" s="79"/>
      <c r="E93" s="85"/>
      <c r="F93" s="70" t="s">
        <v>3</v>
      </c>
      <c r="G93" s="51">
        <f t="shared" si="23"/>
        <v>15.879490000000001</v>
      </c>
      <c r="H93" s="51">
        <f t="shared" si="25"/>
        <v>0</v>
      </c>
      <c r="I93" s="51">
        <f t="shared" si="25"/>
        <v>0</v>
      </c>
      <c r="J93" s="51">
        <f t="shared" si="25"/>
        <v>0</v>
      </c>
      <c r="K93" s="50">
        <f t="shared" si="25"/>
        <v>15.879490000000001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3">
      <c r="A94" s="3"/>
      <c r="B94" s="80"/>
      <c r="C94" s="83"/>
      <c r="D94" s="80"/>
      <c r="E94" s="86"/>
      <c r="F94" s="70" t="s">
        <v>4</v>
      </c>
      <c r="G94" s="51">
        <f t="shared" si="23"/>
        <v>0</v>
      </c>
      <c r="H94" s="51">
        <f t="shared" si="25"/>
        <v>0</v>
      </c>
      <c r="I94" s="51">
        <f t="shared" si="25"/>
        <v>0</v>
      </c>
      <c r="J94" s="51">
        <f t="shared" si="25"/>
        <v>0</v>
      </c>
      <c r="K94" s="50">
        <f t="shared" si="25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3">
      <c r="A95" s="3"/>
      <c r="B95" s="87" t="s">
        <v>74</v>
      </c>
      <c r="C95" s="90" t="s">
        <v>82</v>
      </c>
      <c r="D95" s="93" t="s">
        <v>44</v>
      </c>
      <c r="E95" s="84" t="s">
        <v>73</v>
      </c>
      <c r="F95" s="70" t="s">
        <v>5</v>
      </c>
      <c r="G95" s="51">
        <f t="shared" si="23"/>
        <v>15879.494609999998</v>
      </c>
      <c r="H95" s="52">
        <f t="shared" ref="H95:M95" si="26">SUM(H96:H99)</f>
        <v>0</v>
      </c>
      <c r="I95" s="52">
        <f t="shared" si="26"/>
        <v>0</v>
      </c>
      <c r="J95" s="52">
        <f t="shared" si="26"/>
        <v>0</v>
      </c>
      <c r="K95" s="74">
        <f t="shared" si="26"/>
        <v>15879.494609999998</v>
      </c>
      <c r="L95" s="62">
        <f t="shared" si="26"/>
        <v>0</v>
      </c>
      <c r="M95" s="62">
        <f t="shared" si="26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3">
      <c r="A96" s="3"/>
      <c r="B96" s="88"/>
      <c r="C96" s="91"/>
      <c r="D96" s="94"/>
      <c r="E96" s="85"/>
      <c r="F96" s="14" t="s">
        <v>1</v>
      </c>
      <c r="G96" s="51">
        <f t="shared" si="23"/>
        <v>15070.434359999999</v>
      </c>
      <c r="H96" s="52">
        <v>0</v>
      </c>
      <c r="I96" s="52">
        <v>0</v>
      </c>
      <c r="J96" s="52">
        <v>0</v>
      </c>
      <c r="K96" s="74">
        <v>15070.434359999999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3">
      <c r="A97" s="3"/>
      <c r="B97" s="88"/>
      <c r="C97" s="91"/>
      <c r="D97" s="94"/>
      <c r="E97" s="85"/>
      <c r="F97" s="14" t="s">
        <v>2</v>
      </c>
      <c r="G97" s="51">
        <f t="shared" si="23"/>
        <v>793.18075999999996</v>
      </c>
      <c r="H97" s="52">
        <v>0</v>
      </c>
      <c r="I97" s="52">
        <v>0</v>
      </c>
      <c r="J97" s="52">
        <v>0</v>
      </c>
      <c r="K97" s="74">
        <v>793.18075999999996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3">
      <c r="A98" s="3"/>
      <c r="B98" s="88"/>
      <c r="C98" s="91"/>
      <c r="D98" s="94"/>
      <c r="E98" s="85"/>
      <c r="F98" s="14" t="s">
        <v>3</v>
      </c>
      <c r="G98" s="51">
        <f t="shared" si="23"/>
        <v>15.879490000000001</v>
      </c>
      <c r="H98" s="52">
        <v>0</v>
      </c>
      <c r="I98" s="52">
        <v>0</v>
      </c>
      <c r="J98" s="52">
        <v>0</v>
      </c>
      <c r="K98" s="74">
        <v>15.879490000000001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3">
      <c r="A99" s="3"/>
      <c r="B99" s="89"/>
      <c r="C99" s="92"/>
      <c r="D99" s="95"/>
      <c r="E99" s="86"/>
      <c r="F99" s="14" t="s">
        <v>4</v>
      </c>
      <c r="G99" s="51">
        <f t="shared" si="23"/>
        <v>0</v>
      </c>
      <c r="H99" s="52">
        <v>0</v>
      </c>
      <c r="I99" s="52">
        <v>0</v>
      </c>
      <c r="J99" s="52">
        <v>0</v>
      </c>
      <c r="K99" s="74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3">
      <c r="A100" s="3"/>
      <c r="B100" s="36"/>
      <c r="C100" s="101" t="s">
        <v>6</v>
      </c>
      <c r="D100" s="98"/>
      <c r="E100" s="98"/>
      <c r="F100" s="112" t="s">
        <v>0</v>
      </c>
      <c r="G100" s="111" t="s">
        <v>11</v>
      </c>
      <c r="H100" s="111" t="s">
        <v>25</v>
      </c>
      <c r="I100" s="111"/>
      <c r="J100" s="111"/>
      <c r="K100" s="111"/>
      <c r="L100" s="111"/>
      <c r="M100" s="111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3">
      <c r="A101" s="3"/>
      <c r="B101" s="36"/>
      <c r="C101" s="100"/>
      <c r="D101" s="100"/>
      <c r="E101" s="98"/>
      <c r="F101" s="112"/>
      <c r="G101" s="111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71" t="s">
        <v>70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3">
      <c r="A102" s="3"/>
      <c r="B102" s="36"/>
      <c r="C102" s="100"/>
      <c r="D102" s="100"/>
      <c r="E102" s="98"/>
      <c r="F102" s="54" t="s">
        <v>24</v>
      </c>
      <c r="G102" s="50">
        <f>SUM(H102:M102)</f>
        <v>2636765.2336800001</v>
      </c>
      <c r="H102" s="50">
        <f t="shared" ref="H102:M102" si="27">SUM(H103:H106)</f>
        <v>393233.27202999999</v>
      </c>
      <c r="I102" s="50">
        <f t="shared" si="27"/>
        <v>1467729.49737</v>
      </c>
      <c r="J102" s="50">
        <f>SUM(J103:J106)</f>
        <v>404109.41962999996</v>
      </c>
      <c r="K102" s="50">
        <f t="shared" si="27"/>
        <v>261996.98454999999</v>
      </c>
      <c r="L102" s="50">
        <f>SUM(L103:L106)</f>
        <v>79674.175099999993</v>
      </c>
      <c r="M102" s="50">
        <f t="shared" si="27"/>
        <v>30021.885000000002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3">
      <c r="A103" s="3"/>
      <c r="B103" s="36"/>
      <c r="C103" s="100"/>
      <c r="D103" s="100"/>
      <c r="E103" s="98"/>
      <c r="F103" s="54" t="s">
        <v>1</v>
      </c>
      <c r="G103" s="50">
        <f>SUM(H103:M103)</f>
        <v>2337876.5656999997</v>
      </c>
      <c r="H103" s="50">
        <f>SUM(H16+H26+H36+H61+H71+H81+H96+H91)</f>
        <v>343089</v>
      </c>
      <c r="I103" s="50">
        <f t="shared" ref="I103:M105" si="28">SUM(I16+I26+I36+I61+I71+I81+I91)</f>
        <v>1369257.7113399999</v>
      </c>
      <c r="J103" s="50">
        <f>SUM(J16+J26+J36+J61+J71+J81+J91)</f>
        <v>358714.42</v>
      </c>
      <c r="K103" s="50">
        <f t="shared" si="28"/>
        <v>219815.43436000001</v>
      </c>
      <c r="L103" s="50">
        <f t="shared" si="28"/>
        <v>47000</v>
      </c>
      <c r="M103" s="50">
        <f t="shared" si="28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3">
      <c r="A104" s="3"/>
      <c r="B104" s="36"/>
      <c r="C104" s="100"/>
      <c r="D104" s="100"/>
      <c r="E104" s="98"/>
      <c r="F104" s="54" t="s">
        <v>2</v>
      </c>
      <c r="G104" s="50">
        <f>SUM(H104:M104)</f>
        <v>128912.56605999998</v>
      </c>
      <c r="H104" s="50">
        <f>SUM(H17+H27+H37+H62+H72+H82+H92)</f>
        <v>23397.401519999999</v>
      </c>
      <c r="I104" s="50">
        <f t="shared" si="28"/>
        <v>72066.232779999991</v>
      </c>
      <c r="J104" s="50">
        <f t="shared" si="28"/>
        <v>18879.707999999999</v>
      </c>
      <c r="K104" s="50">
        <f t="shared" si="28"/>
        <v>11569.223759999999</v>
      </c>
      <c r="L104" s="50">
        <f t="shared" si="28"/>
        <v>3000</v>
      </c>
      <c r="M104" s="50">
        <f t="shared" si="28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3">
      <c r="A105" s="3"/>
      <c r="B105" s="36"/>
      <c r="C105" s="100"/>
      <c r="D105" s="100"/>
      <c r="E105" s="98"/>
      <c r="F105" s="54" t="s">
        <v>3</v>
      </c>
      <c r="G105" s="50">
        <f>SUM(H105:M105)</f>
        <v>169976.10191999999</v>
      </c>
      <c r="H105" s="50">
        <f>SUM(H18+H28+H38+H63+H73+H83+H93)</f>
        <v>26746.870510000001</v>
      </c>
      <c r="I105" s="50">
        <f t="shared" si="28"/>
        <v>26405.553250000001</v>
      </c>
      <c r="J105" s="50">
        <f>SUM(J18+J28+J38+J63+J73+J83+J93)</f>
        <v>26515.291629999996</v>
      </c>
      <c r="K105" s="50">
        <f t="shared" si="28"/>
        <v>30612.326429999994</v>
      </c>
      <c r="L105" s="50">
        <f t="shared" si="28"/>
        <v>29674.175099999997</v>
      </c>
      <c r="M105" s="50">
        <f t="shared" si="28"/>
        <v>30021.885000000002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3">
      <c r="A106" s="3"/>
      <c r="B106" s="36"/>
      <c r="C106" s="100"/>
      <c r="D106" s="100"/>
      <c r="E106" s="98"/>
      <c r="F106" s="54" t="s">
        <v>4</v>
      </c>
      <c r="G106" s="50">
        <f>SUM(H106:M106)</f>
        <v>0</v>
      </c>
      <c r="H106" s="50">
        <f t="shared" ref="H106:M106" si="29">SUM(H19+H29+H39+H64+H74+H84)</f>
        <v>0</v>
      </c>
      <c r="I106" s="50">
        <f t="shared" si="29"/>
        <v>0</v>
      </c>
      <c r="J106" s="50">
        <f t="shared" si="29"/>
        <v>0</v>
      </c>
      <c r="K106" s="50">
        <f t="shared" si="29"/>
        <v>0</v>
      </c>
      <c r="L106" s="50">
        <f>SUM(L19+L29+L39+L64+L74+L84)</f>
        <v>0</v>
      </c>
      <c r="M106" s="50">
        <f t="shared" si="29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3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3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4">
      <c r="A109" s="3"/>
      <c r="B109" s="110" t="s">
        <v>68</v>
      </c>
      <c r="C109" s="110"/>
      <c r="D109" s="110"/>
      <c r="E109" s="110"/>
      <c r="F109" s="110"/>
      <c r="G109" s="110"/>
      <c r="H109" s="57"/>
      <c r="I109" s="57"/>
      <c r="J109" s="109" t="s">
        <v>83</v>
      </c>
      <c r="K109" s="109"/>
      <c r="L109" s="109"/>
      <c r="M109" s="109"/>
    </row>
    <row r="110" spans="1:21" s="5" customFormat="1" ht="31.5" customHeight="1" x14ac:dyDescent="0.3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3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3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3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3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3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3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3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3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3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3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3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3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3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3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3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3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3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3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3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3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3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3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3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3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3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3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3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3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3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3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3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3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3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3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3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3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3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3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3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3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3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3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3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3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3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3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3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3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3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3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3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3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3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3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3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3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3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3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3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3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3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3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3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3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3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3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3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3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3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3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3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3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3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3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3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3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3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3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3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3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5" customHeight="1" x14ac:dyDescent="0.3">
      <c r="N485" s="1"/>
      <c r="O485" s="1"/>
      <c r="P485" s="1"/>
      <c r="Q485" s="1"/>
      <c r="R485" s="1"/>
      <c r="S485" s="1"/>
      <c r="T485" s="1"/>
      <c r="U485" s="1"/>
    </row>
    <row r="486" spans="1:21" ht="24.95" customHeight="1" x14ac:dyDescent="0.3">
      <c r="N486" s="1"/>
      <c r="O486" s="1"/>
      <c r="P486" s="1"/>
      <c r="Q486" s="1"/>
      <c r="R486" s="1"/>
      <c r="S486" s="1"/>
      <c r="T486" s="1"/>
      <c r="U486" s="1"/>
    </row>
    <row r="487" spans="1:21" ht="24.95" customHeight="1" x14ac:dyDescent="0.3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3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3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3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3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3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3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3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3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3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3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3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3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3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3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3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3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3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3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3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3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3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3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3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3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3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3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3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3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3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3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3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3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3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3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3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3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3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3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3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3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3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3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3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3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3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3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3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3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3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3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3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3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3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3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3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3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3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3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3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3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3">
      <c r="N556" s="1"/>
      <c r="O556" s="1"/>
      <c r="P556" s="1"/>
      <c r="Q556" s="1"/>
      <c r="R556" s="1"/>
      <c r="S556" s="1"/>
      <c r="T556" s="1"/>
      <c r="U556" s="1"/>
    </row>
    <row r="557" spans="1:21" x14ac:dyDescent="0.3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3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3">
      <c r="N559" s="1"/>
      <c r="O559" s="1"/>
      <c r="P559" s="1"/>
      <c r="Q559" s="1"/>
      <c r="R559" s="1"/>
      <c r="S559" s="1"/>
      <c r="T559" s="1"/>
      <c r="U559" s="1"/>
    </row>
    <row r="560" spans="1:21" ht="24.95" customHeight="1" x14ac:dyDescent="0.3">
      <c r="N560" s="1"/>
      <c r="O560" s="1"/>
      <c r="P560" s="1"/>
      <c r="Q560" s="1"/>
      <c r="R560" s="1"/>
      <c r="S560" s="1"/>
      <c r="T560" s="1"/>
      <c r="U560" s="1"/>
    </row>
    <row r="561" spans="14:21" ht="24.95" customHeight="1" x14ac:dyDescent="0.3">
      <c r="N561" s="1"/>
      <c r="O561" s="1"/>
      <c r="P561" s="1"/>
      <c r="Q561" s="1"/>
      <c r="R561" s="1"/>
      <c r="S561" s="1"/>
      <c r="T561" s="1"/>
      <c r="U561" s="1"/>
    </row>
    <row r="562" spans="14:21" ht="24.95" customHeight="1" x14ac:dyDescent="0.3">
      <c r="N562" s="1"/>
      <c r="O562" s="1"/>
      <c r="P562" s="1"/>
      <c r="Q562" s="1"/>
      <c r="R562" s="1"/>
      <c r="S562" s="1"/>
      <c r="T562" s="1"/>
      <c r="U562" s="1"/>
    </row>
    <row r="563" spans="14:21" ht="24.95" customHeight="1" x14ac:dyDescent="0.3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3">
      <c r="N564" s="1"/>
      <c r="O564" s="1"/>
      <c r="P564" s="1"/>
      <c r="Q564" s="1"/>
      <c r="R564" s="1"/>
      <c r="S564" s="1"/>
      <c r="T564" s="1"/>
      <c r="U564" s="1"/>
    </row>
    <row r="565" spans="14:21" ht="24.95" customHeight="1" x14ac:dyDescent="0.3">
      <c r="N565" s="1"/>
      <c r="O565" s="1"/>
      <c r="P565" s="1"/>
      <c r="Q565" s="1"/>
      <c r="R565" s="1"/>
      <c r="S565" s="1"/>
      <c r="T565" s="1"/>
      <c r="U565" s="1"/>
    </row>
    <row r="566" spans="14:21" ht="24.95" customHeight="1" x14ac:dyDescent="0.3">
      <c r="N566" s="1"/>
      <c r="O566" s="1"/>
      <c r="P566" s="1"/>
      <c r="Q566" s="1"/>
      <c r="R566" s="1"/>
      <c r="S566" s="1"/>
      <c r="T566" s="1"/>
      <c r="U566" s="1"/>
    </row>
    <row r="567" spans="14:21" ht="24.95" customHeight="1" x14ac:dyDescent="0.3">
      <c r="N567" s="1"/>
      <c r="O567" s="1"/>
      <c r="P567" s="1"/>
      <c r="Q567" s="1"/>
      <c r="R567" s="1"/>
      <c r="S567" s="1"/>
      <c r="T567" s="1"/>
      <c r="U567" s="1"/>
    </row>
    <row r="568" spans="14:21" ht="24.95" customHeight="1" x14ac:dyDescent="0.3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3">
      <c r="N569" s="1"/>
      <c r="O569" s="1"/>
      <c r="P569" s="1"/>
      <c r="Q569" s="1"/>
      <c r="R569" s="1"/>
      <c r="S569" s="1"/>
      <c r="T569" s="1"/>
      <c r="U569" s="1"/>
    </row>
    <row r="570" spans="14:21" ht="24.95" customHeight="1" x14ac:dyDescent="0.3">
      <c r="N570" s="1"/>
      <c r="O570" s="1"/>
      <c r="P570" s="1"/>
      <c r="Q570" s="1"/>
      <c r="R570" s="1"/>
      <c r="S570" s="1"/>
      <c r="T570" s="1"/>
      <c r="U570" s="1"/>
    </row>
    <row r="571" spans="14:21" ht="24.95" customHeight="1" x14ac:dyDescent="0.3">
      <c r="N571" s="1"/>
      <c r="O571" s="1"/>
      <c r="P571" s="1"/>
      <c r="Q571" s="1"/>
      <c r="R571" s="1"/>
      <c r="S571" s="1"/>
      <c r="T571" s="1"/>
      <c r="U571" s="1"/>
    </row>
    <row r="572" spans="14:21" ht="24.95" customHeight="1" x14ac:dyDescent="0.3">
      <c r="N572" s="1"/>
      <c r="O572" s="1"/>
      <c r="P572" s="1"/>
      <c r="Q572" s="1"/>
      <c r="R572" s="1"/>
      <c r="S572" s="1"/>
      <c r="T572" s="1"/>
      <c r="U572" s="1"/>
    </row>
    <row r="573" spans="14:21" ht="24.95" customHeight="1" x14ac:dyDescent="0.3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3">
      <c r="N574" s="1"/>
      <c r="O574" s="1"/>
      <c r="P574" s="1"/>
      <c r="Q574" s="1"/>
      <c r="R574" s="1"/>
      <c r="S574" s="1"/>
      <c r="T574" s="1"/>
      <c r="U574" s="1"/>
    </row>
    <row r="575" spans="14:21" ht="24.95" customHeight="1" x14ac:dyDescent="0.3">
      <c r="N575" s="1"/>
      <c r="O575" s="1"/>
      <c r="P575" s="1"/>
      <c r="Q575" s="1"/>
      <c r="R575" s="1"/>
      <c r="S575" s="1"/>
      <c r="T575" s="1"/>
      <c r="U575" s="1"/>
    </row>
    <row r="576" spans="14:21" ht="24.95" customHeight="1" x14ac:dyDescent="0.3">
      <c r="N576" s="1"/>
      <c r="O576" s="1"/>
      <c r="P576" s="1"/>
      <c r="Q576" s="1"/>
      <c r="R576" s="1"/>
      <c r="S576" s="1"/>
      <c r="T576" s="1"/>
      <c r="U576" s="1"/>
    </row>
    <row r="577" spans="14:21" ht="24.95" customHeight="1" x14ac:dyDescent="0.3">
      <c r="N577" s="1"/>
      <c r="O577" s="1"/>
      <c r="P577" s="1"/>
      <c r="Q577" s="1"/>
      <c r="R577" s="1"/>
      <c r="S577" s="1"/>
      <c r="T577" s="1"/>
      <c r="U577" s="1"/>
    </row>
    <row r="578" spans="14:21" ht="24.95" customHeight="1" x14ac:dyDescent="0.3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3">
      <c r="N579" s="1"/>
      <c r="O579" s="1"/>
      <c r="P579" s="1"/>
      <c r="Q579" s="1"/>
      <c r="R579" s="1"/>
      <c r="S579" s="1"/>
      <c r="T579" s="1"/>
      <c r="U579" s="1"/>
    </row>
    <row r="580" spans="14:21" ht="24.95" customHeight="1" x14ac:dyDescent="0.3">
      <c r="N580" s="1"/>
      <c r="O580" s="1"/>
      <c r="P580" s="1"/>
      <c r="Q580" s="1"/>
      <c r="R580" s="1"/>
      <c r="S580" s="1"/>
      <c r="T580" s="1"/>
      <c r="U580" s="1"/>
    </row>
    <row r="581" spans="14:21" ht="24.95" customHeight="1" x14ac:dyDescent="0.3">
      <c r="N581" s="1"/>
      <c r="O581" s="1"/>
      <c r="P581" s="1"/>
      <c r="Q581" s="1"/>
      <c r="R581" s="1"/>
      <c r="S581" s="1"/>
      <c r="T581" s="1"/>
      <c r="U581" s="1"/>
    </row>
    <row r="582" spans="14:21" ht="24.95" customHeight="1" x14ac:dyDescent="0.3">
      <c r="N582" s="1"/>
      <c r="O582" s="1"/>
      <c r="P582" s="1"/>
      <c r="Q582" s="1"/>
      <c r="R582" s="1"/>
      <c r="S582" s="1"/>
      <c r="T582" s="1"/>
      <c r="U582" s="1"/>
    </row>
    <row r="583" spans="14:21" ht="24.95" customHeight="1" x14ac:dyDescent="0.3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3">
      <c r="N584" s="1"/>
      <c r="O584" s="1"/>
      <c r="P584" s="1"/>
      <c r="Q584" s="1"/>
      <c r="R584" s="1"/>
      <c r="S584" s="1"/>
      <c r="T584" s="1"/>
      <c r="U584" s="1"/>
    </row>
    <row r="585" spans="14:21" x14ac:dyDescent="0.3">
      <c r="N585" s="1"/>
      <c r="O585" s="1"/>
      <c r="P585" s="1"/>
      <c r="Q585" s="1"/>
      <c r="R585" s="1"/>
      <c r="S585" s="1"/>
      <c r="T585" s="1"/>
      <c r="U585" s="1"/>
    </row>
    <row r="586" spans="14:21" x14ac:dyDescent="0.3">
      <c r="N586" s="1"/>
      <c r="O586" s="1"/>
      <c r="P586" s="1"/>
      <c r="Q586" s="1"/>
      <c r="R586" s="1"/>
      <c r="S586" s="1"/>
      <c r="T586" s="1"/>
      <c r="U586" s="1"/>
    </row>
    <row r="587" spans="14:21" x14ac:dyDescent="0.3">
      <c r="N587" s="1"/>
      <c r="O587" s="1"/>
      <c r="P587" s="1"/>
      <c r="Q587" s="1"/>
      <c r="R587" s="1"/>
      <c r="S587" s="1"/>
      <c r="T587" s="1"/>
      <c r="U587" s="1"/>
    </row>
    <row r="588" spans="14:21" x14ac:dyDescent="0.3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3">
      <c r="N589" s="1"/>
      <c r="O589" s="1"/>
      <c r="P589" s="1"/>
      <c r="Q589" s="1"/>
      <c r="R589" s="1"/>
      <c r="S589" s="1"/>
      <c r="T589" s="1"/>
      <c r="U589" s="1"/>
    </row>
    <row r="590" spans="14:21" x14ac:dyDescent="0.3">
      <c r="N590" s="1"/>
      <c r="O590" s="1"/>
      <c r="P590" s="1"/>
      <c r="Q590" s="1"/>
      <c r="R590" s="1"/>
      <c r="S590" s="1"/>
      <c r="T590" s="1"/>
      <c r="U590" s="1"/>
    </row>
    <row r="591" spans="14:21" x14ac:dyDescent="0.3">
      <c r="N591" s="1"/>
      <c r="O591" s="1"/>
      <c r="P591" s="1"/>
      <c r="Q591" s="1"/>
      <c r="R591" s="1"/>
      <c r="S591" s="1"/>
      <c r="T591" s="1"/>
      <c r="U591" s="1"/>
    </row>
    <row r="592" spans="14:21" x14ac:dyDescent="0.3">
      <c r="N592" s="1"/>
      <c r="O592" s="1"/>
      <c r="P592" s="1"/>
      <c r="Q592" s="1"/>
      <c r="R592" s="1"/>
      <c r="S592" s="1"/>
      <c r="T592" s="1"/>
      <c r="U592" s="1"/>
    </row>
    <row r="593" spans="14:21" x14ac:dyDescent="0.3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3">
      <c r="N594" s="1"/>
      <c r="O594" s="1"/>
      <c r="P594" s="1"/>
      <c r="Q594" s="1"/>
      <c r="R594" s="1"/>
      <c r="S594" s="1"/>
      <c r="T594" s="1"/>
      <c r="U594" s="1"/>
    </row>
    <row r="595" spans="14:21" x14ac:dyDescent="0.3">
      <c r="N595" s="1"/>
      <c r="O595" s="1"/>
      <c r="P595" s="1"/>
      <c r="Q595" s="1"/>
      <c r="R595" s="1"/>
      <c r="S595" s="1"/>
      <c r="T595" s="1"/>
      <c r="U595" s="1"/>
    </row>
    <row r="596" spans="14:21" x14ac:dyDescent="0.3">
      <c r="N596" s="1"/>
      <c r="O596" s="1"/>
      <c r="P596" s="1"/>
      <c r="Q596" s="1"/>
      <c r="R596" s="1"/>
      <c r="S596" s="1"/>
      <c r="T596" s="1"/>
      <c r="U596" s="1"/>
    </row>
    <row r="597" spans="14:21" x14ac:dyDescent="0.3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3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3">
      <c r="N599" s="1"/>
      <c r="O599" s="1"/>
      <c r="P599" s="1"/>
      <c r="Q599" s="1"/>
      <c r="R599" s="1"/>
      <c r="S599" s="1"/>
      <c r="T599" s="1"/>
      <c r="U599" s="1"/>
    </row>
    <row r="600" spans="14:21" x14ac:dyDescent="0.3">
      <c r="N600" s="1"/>
      <c r="O600" s="1"/>
      <c r="P600" s="1"/>
      <c r="Q600" s="1"/>
      <c r="R600" s="1"/>
      <c r="S600" s="1"/>
      <c r="T600" s="1"/>
      <c r="U600" s="1"/>
    </row>
    <row r="601" spans="14:21" x14ac:dyDescent="0.3">
      <c r="N601" s="1"/>
      <c r="O601" s="1"/>
      <c r="P601" s="1"/>
      <c r="Q601" s="1"/>
      <c r="R601" s="1"/>
      <c r="S601" s="1"/>
      <c r="T601" s="1"/>
      <c r="U601" s="1"/>
    </row>
    <row r="602" spans="14:21" x14ac:dyDescent="0.3">
      <c r="N602" s="1"/>
      <c r="O602" s="1"/>
      <c r="P602" s="1"/>
      <c r="Q602" s="1"/>
      <c r="R602" s="1"/>
      <c r="S602" s="1"/>
      <c r="T602" s="1"/>
      <c r="U602" s="1"/>
    </row>
    <row r="603" spans="14:21" x14ac:dyDescent="0.3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3">
      <c r="N604" s="1"/>
      <c r="O604" s="1"/>
      <c r="P604" s="1"/>
      <c r="Q604" s="1"/>
      <c r="R604" s="1"/>
      <c r="S604" s="1"/>
      <c r="T604" s="1"/>
      <c r="U604" s="1"/>
    </row>
    <row r="605" spans="14:21" ht="24.95" customHeight="1" x14ac:dyDescent="0.3">
      <c r="N605" s="1"/>
      <c r="O605" s="1"/>
      <c r="P605" s="1"/>
      <c r="Q605" s="1"/>
      <c r="R605" s="1"/>
      <c r="S605" s="1"/>
      <c r="T605" s="1"/>
      <c r="U605" s="1"/>
    </row>
    <row r="606" spans="14:21" ht="24.95" customHeight="1" x14ac:dyDescent="0.3">
      <c r="N606" s="1"/>
      <c r="O606" s="1"/>
      <c r="P606" s="1"/>
      <c r="Q606" s="1"/>
      <c r="R606" s="1"/>
      <c r="S606" s="1"/>
      <c r="T606" s="1"/>
      <c r="U606" s="1"/>
    </row>
    <row r="607" spans="14:21" ht="24.95" customHeight="1" x14ac:dyDescent="0.3">
      <c r="N607" s="1"/>
      <c r="O607" s="1"/>
      <c r="P607" s="1"/>
      <c r="Q607" s="1"/>
      <c r="R607" s="1"/>
      <c r="S607" s="1"/>
      <c r="T607" s="1"/>
      <c r="U607" s="1"/>
    </row>
    <row r="608" spans="14:21" ht="24.95" customHeight="1" x14ac:dyDescent="0.3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3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3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3">
      <c r="N611" s="1"/>
      <c r="O611" s="1"/>
      <c r="P611" s="1"/>
      <c r="Q611" s="1"/>
      <c r="R611" s="1"/>
      <c r="S611" s="1"/>
      <c r="T611" s="1"/>
      <c r="U611" s="1"/>
    </row>
    <row r="612" spans="14:21" x14ac:dyDescent="0.3">
      <c r="N612" s="1"/>
      <c r="O612" s="1"/>
      <c r="P612" s="1"/>
      <c r="Q612" s="1"/>
      <c r="R612" s="1"/>
      <c r="S612" s="1"/>
      <c r="T612" s="1"/>
      <c r="U612" s="1"/>
    </row>
    <row r="613" spans="14:21" x14ac:dyDescent="0.3">
      <c r="N613" s="1"/>
      <c r="O613" s="1"/>
      <c r="P613" s="1"/>
      <c r="Q613" s="1"/>
      <c r="R613" s="1"/>
      <c r="S613" s="1"/>
      <c r="T613" s="1"/>
      <c r="U613" s="1"/>
    </row>
    <row r="614" spans="14:21" x14ac:dyDescent="0.3">
      <c r="N614" s="1"/>
      <c r="O614" s="1"/>
      <c r="P614" s="1"/>
      <c r="Q614" s="1"/>
      <c r="R614" s="1"/>
      <c r="S614" s="1"/>
      <c r="T614" s="1"/>
      <c r="U614" s="1"/>
    </row>
    <row r="615" spans="14:21" x14ac:dyDescent="0.3">
      <c r="N615" s="1"/>
      <c r="O615" s="1"/>
      <c r="P615" s="1"/>
      <c r="Q615" s="1"/>
      <c r="R615" s="1"/>
      <c r="S615" s="1"/>
      <c r="T615" s="1"/>
      <c r="U615" s="1"/>
    </row>
    <row r="616" spans="14:21" x14ac:dyDescent="0.3">
      <c r="N616" s="1"/>
      <c r="O616" s="1"/>
      <c r="P616" s="1"/>
      <c r="Q616" s="1"/>
      <c r="R616" s="1"/>
      <c r="S616" s="1"/>
      <c r="T616" s="1"/>
      <c r="U616" s="1"/>
    </row>
    <row r="617" spans="14:21" x14ac:dyDescent="0.3">
      <c r="Q617" s="29"/>
    </row>
    <row r="618" spans="14:21" x14ac:dyDescent="0.3">
      <c r="P618" s="19"/>
      <c r="Q618" s="29"/>
    </row>
    <row r="619" spans="14:21" ht="30" x14ac:dyDescent="0.4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3">
      <c r="Q620" s="29"/>
      <c r="S620" s="31"/>
    </row>
    <row r="621" spans="14:21" x14ac:dyDescent="0.3">
      <c r="Q621" s="29"/>
      <c r="S621" s="31"/>
    </row>
    <row r="622" spans="14:21" x14ac:dyDescent="0.3">
      <c r="Q622" s="29"/>
      <c r="S622" s="31"/>
    </row>
  </sheetData>
  <mergeCells count="90"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B20:B24"/>
    <mergeCell ref="B50:B54"/>
    <mergeCell ref="B30:B34"/>
    <mergeCell ref="B35:B39"/>
    <mergeCell ref="B40:B44"/>
    <mergeCell ref="B45:B49"/>
    <mergeCell ref="B25:B29"/>
    <mergeCell ref="B11:B13"/>
    <mergeCell ref="C11:C13"/>
    <mergeCell ref="E11:E13"/>
    <mergeCell ref="D11:D13"/>
    <mergeCell ref="B15:B1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B90:B94"/>
    <mergeCell ref="C90:C94"/>
    <mergeCell ref="D90:D94"/>
    <mergeCell ref="E90:E94"/>
    <mergeCell ref="B95:B99"/>
    <mergeCell ref="C95:C99"/>
    <mergeCell ref="D95:D99"/>
    <mergeCell ref="E95:E9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2025-09-30T15:29:24Z</cp:lastPrinted>
  <dcterms:created xsi:type="dcterms:W3CDTF">2016-02-05T07:01:02Z</dcterms:created>
  <dcterms:modified xsi:type="dcterms:W3CDTF">2025-10-27T09:17:10Z</dcterms:modified>
</cp:coreProperties>
</file>